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592" windowHeight="8700" activeTab="0"/>
  </bookViews>
  <sheets>
    <sheet name="mensualisation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<sst xmlns="http://schemas.openxmlformats.org/spreadsheetml/2006/main" count="47" uniqueCount="43">
  <si>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Calcul Mensualisation avec majoration</t>
  </si>
  <si>
    <t>Semaines dans l'année</t>
  </si>
  <si>
    <t>Nombre de semaines d'absences programmés</t>
  </si>
  <si>
    <t>CP Assmat</t>
  </si>
  <si>
    <t>Semaines restantes</t>
  </si>
  <si>
    <t>Le tarif peut être augmenté pour palier à la perte d'argent des semaines déduites</t>
  </si>
  <si>
    <t>Heures</t>
  </si>
  <si>
    <t>Brut</t>
  </si>
  <si>
    <t>Net</t>
  </si>
  <si>
    <t>Tarif horaire ou complémentaire</t>
  </si>
  <si>
    <t>Tarifs heures majorées</t>
  </si>
  <si>
    <t>Heures hebdomadaires</t>
  </si>
  <si>
    <t>Nombres d'heures</t>
  </si>
  <si>
    <t>Nombre de mois</t>
  </si>
  <si>
    <t>Total heure mois</t>
  </si>
  <si>
    <t>Tarif horaire Brut</t>
  </si>
  <si>
    <t>Total Brut</t>
  </si>
  <si>
    <t>Total Net</t>
  </si>
  <si>
    <t>En dessous ou égal à 45h00</t>
  </si>
  <si>
    <t>TOTAL SALAIRE MENSUEL</t>
  </si>
  <si>
    <t>Total d'heures mensuel</t>
  </si>
  <si>
    <t>Diviser par 1/8ème</t>
  </si>
  <si>
    <t>Jours à déclarer pour la paje Arrondir au supérieur</t>
  </si>
  <si>
    <t>Salaire de l'AM</t>
  </si>
  <si>
    <t>Aide de la CAF</t>
  </si>
  <si>
    <t>Prix de revient réel</t>
  </si>
  <si>
    <t>Propriété de chezveronalice reproduction interdite - copyright 04/2005</t>
  </si>
  <si>
    <t>Revenu annuel imposable Pour 1 enfant</t>
  </si>
  <si>
    <t>% pour le taux de majoration</t>
  </si>
  <si>
    <t>Majoration à partir de la 46ème heure</t>
  </si>
  <si>
    <t>Nombre de semaines dans l'année</t>
  </si>
  <si>
    <t>Multiplié par Nombre de semaines</t>
  </si>
  <si>
    <t>Prix de revient de l'assistante maternelle après déduction de la paje pour un enfant de 0 à 3 ans + crédit d'impôt de 50%</t>
  </si>
  <si>
    <t>Prix de revient de l'assistante maternelle après déduction de la paje pour un enfant de 3 à 6 ans + crédit d'impôt de 50%</t>
  </si>
  <si>
    <t>Le crédit d'impôt s'élève à 50 % des sommes versées l'année précedente, retenues dans la limite de 2 300 euros par enfant.</t>
  </si>
  <si>
    <t>Coefficient pour les heures majorées conversion net et brut</t>
  </si>
  <si>
    <t>coefficient de convertion Net et brut</t>
  </si>
  <si>
    <t xml:space="preserve">Calcul pour une mensualisation un accueil sur 52 semaines </t>
  </si>
  <si>
    <t>ou sur 46 semaines et moins hors CP de l'assistante maternelle</t>
  </si>
  <si>
    <t>montant maximum d'aide caf :</t>
  </si>
  <si>
    <t>Inférieur à 22 809€</t>
  </si>
  <si>
    <t>de 22 809 € à 50 686 €</t>
  </si>
  <si>
    <t>supérieur à 50 686 €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</si>
</sst>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h:mm;@"/>
    <numFmt numFmtId="169" formatCode="0.00&quot; jrs&quot;"/>
    <numFmt numFmtId="170" formatCode="0.000%"/>
    <numFmt numFmtId="171" formatCode="0.0000%"/>
    <numFmt numFmtId="172" formatCode="#,##0.0000\ &quot;€&quot;"/>
    <numFmt numFmtId="173" formatCode="0.0000"/>
  </numFmts>
  <fonts count="5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2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2"/>
      <color theme="8" tint="-0.24997000396251678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4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 applyProtection="1">
      <alignment vertical="center"/>
      <protection locked="0"/>
    </xf>
    <xf numFmtId="0" fontId="0" fillId="33" borderId="20" xfId="0" applyNumberFormat="1" applyFill="1" applyBorder="1" applyAlignment="1" applyProtection="1">
      <alignment horizontal="center" vertical="center"/>
      <protection locked="0"/>
    </xf>
    <xf numFmtId="0" fontId="0" fillId="33" borderId="21" xfId="0" applyNumberFormat="1" applyFill="1" applyBorder="1" applyAlignment="1" applyProtection="1">
      <alignment horizontal="center" vertical="center"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21" xfId="0" applyNumberForma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164" fontId="0" fillId="33" borderId="2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0" xfId="44" applyNumberFormat="1" applyFont="1" applyBorder="1" applyAlignment="1" applyProtection="1">
      <alignment vertical="center"/>
      <protection locked="0"/>
    </xf>
    <xf numFmtId="164" fontId="0" fillId="0" borderId="21" xfId="0" applyNumberFormat="1" applyBorder="1" applyAlignment="1" applyProtection="1">
      <alignment vertical="center"/>
      <protection locked="0"/>
    </xf>
    <xf numFmtId="164" fontId="6" fillId="0" borderId="22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164" fontId="8" fillId="0" borderId="23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164" fontId="0" fillId="0" borderId="21" xfId="0" applyNumberFormat="1" applyBorder="1" applyAlignment="1" applyProtection="1">
      <alignment horizontal="center" vertical="center" wrapText="1"/>
      <protection hidden="1"/>
    </xf>
    <xf numFmtId="164" fontId="0" fillId="0" borderId="24" xfId="0" applyNumberFormat="1" applyBorder="1" applyAlignment="1" applyProtection="1">
      <alignment horizontal="center" vertical="center" wrapText="1"/>
      <protection hidden="1"/>
    </xf>
    <xf numFmtId="2" fontId="0" fillId="0" borderId="20" xfId="0" applyNumberFormat="1" applyBorder="1" applyAlignment="1" applyProtection="1">
      <alignment horizontal="center" vertical="center" wrapText="1"/>
      <protection hidden="1"/>
    </xf>
    <xf numFmtId="164" fontId="0" fillId="0" borderId="20" xfId="0" applyNumberFormat="1" applyBorder="1" applyAlignment="1" applyProtection="1">
      <alignment horizontal="center" vertical="center" wrapText="1"/>
      <protection hidden="1"/>
    </xf>
    <xf numFmtId="164" fontId="0" fillId="0" borderId="22" xfId="0" applyNumberFormat="1" applyBorder="1" applyAlignment="1" applyProtection="1">
      <alignment horizontal="center" vertical="center" wrapText="1"/>
      <protection hidden="1"/>
    </xf>
    <xf numFmtId="2" fontId="0" fillId="0" borderId="21" xfId="0" applyNumberFormat="1" applyBorder="1" applyAlignment="1" applyProtection="1">
      <alignment horizontal="center" vertical="center" wrapText="1"/>
      <protection hidden="1"/>
    </xf>
    <xf numFmtId="164" fontId="0" fillId="0" borderId="25" xfId="0" applyNumberFormat="1" applyBorder="1" applyAlignment="1" applyProtection="1">
      <alignment horizontal="center" vertical="center" wrapText="1"/>
      <protection hidden="1"/>
    </xf>
    <xf numFmtId="164" fontId="9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164" fontId="0" fillId="0" borderId="22" xfId="0" applyNumberFormat="1" applyBorder="1" applyAlignment="1" applyProtection="1">
      <alignment horizontal="center" vertical="center"/>
      <protection hidden="1"/>
    </xf>
    <xf numFmtId="164" fontId="0" fillId="0" borderId="21" xfId="0" applyNumberFormat="1" applyBorder="1" applyAlignment="1" applyProtection="1">
      <alignment horizontal="center" vertical="center"/>
      <protection hidden="1"/>
    </xf>
    <xf numFmtId="164" fontId="0" fillId="0" borderId="24" xfId="0" applyNumberFormat="1" applyBorder="1" applyAlignment="1" applyProtection="1">
      <alignment horizontal="center" vertical="center"/>
      <protection hidden="1"/>
    </xf>
    <xf numFmtId="0" fontId="1" fillId="34" borderId="26" xfId="0" applyFont="1" applyFill="1" applyBorder="1" applyAlignment="1" applyProtection="1">
      <alignment horizontal="center" vertical="center"/>
      <protection hidden="1"/>
    </xf>
    <xf numFmtId="2" fontId="0" fillId="0" borderId="19" xfId="0" applyNumberForma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173" fontId="0" fillId="0" borderId="25" xfId="0" applyNumberFormat="1" applyFill="1" applyBorder="1" applyAlignment="1" applyProtection="1">
      <alignment horizontal="center" vertical="center" wrapText="1"/>
      <protection locked="0"/>
    </xf>
    <xf numFmtId="173" fontId="0" fillId="35" borderId="14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left" vertical="center"/>
      <protection hidden="1"/>
    </xf>
    <xf numFmtId="164" fontId="0" fillId="0" borderId="20" xfId="0" applyNumberForma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164" fontId="0" fillId="0" borderId="20" xfId="44" applyNumberFormat="1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horizontal="left" vertical="center"/>
      <protection hidden="1"/>
    </xf>
    <xf numFmtId="164" fontId="0" fillId="0" borderId="21" xfId="0" applyNumberFormat="1" applyBorder="1" applyAlignment="1" applyProtection="1">
      <alignment vertical="center"/>
      <protection hidden="1"/>
    </xf>
    <xf numFmtId="164" fontId="0" fillId="0" borderId="0" xfId="0" applyNumberFormat="1" applyAlignment="1">
      <alignment horizontal="center" vertical="center" wrapText="1"/>
    </xf>
    <xf numFmtId="164" fontId="49" fillId="0" borderId="0" xfId="0" applyNumberFormat="1" applyFont="1" applyAlignment="1">
      <alignment horizontal="center" vertical="center" wrapText="1"/>
    </xf>
    <xf numFmtId="164" fontId="50" fillId="0" borderId="25" xfId="0" applyNumberFormat="1" applyFont="1" applyBorder="1" applyAlignment="1" applyProtection="1">
      <alignment vertical="center" wrapText="1"/>
      <protection hidden="1"/>
    </xf>
    <xf numFmtId="164" fontId="51" fillId="0" borderId="23" xfId="0" applyNumberFormat="1" applyFont="1" applyBorder="1" applyAlignment="1" applyProtection="1">
      <alignment horizontal="center" vertical="center"/>
      <protection hidden="1"/>
    </xf>
    <xf numFmtId="164" fontId="51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0" fillId="33" borderId="27" xfId="0" applyNumberFormat="1" applyFill="1" applyBorder="1" applyAlignment="1" applyProtection="1">
      <alignment horizontal="center" vertical="center"/>
      <protection locked="0"/>
    </xf>
    <xf numFmtId="0" fontId="0" fillId="33" borderId="28" xfId="0" applyNumberForma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9" fontId="1" fillId="36" borderId="31" xfId="0" applyNumberFormat="1" applyFont="1" applyFill="1" applyBorder="1" applyAlignment="1" applyProtection="1">
      <alignment horizontal="center" vertical="center"/>
      <protection hidden="1"/>
    </xf>
    <xf numFmtId="169" fontId="1" fillId="36" borderId="3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30</xdr:row>
      <xdr:rowOff>180975</xdr:rowOff>
    </xdr:from>
    <xdr:ext cx="2181225" cy="1247775"/>
    <xdr:sp>
      <xdr:nvSpPr>
        <xdr:cNvPr id="1" name="AutoShape 1"/>
        <xdr:cNvSpPr>
          <a:spLocks/>
        </xdr:cNvSpPr>
      </xdr:nvSpPr>
      <xdr:spPr>
        <a:xfrm>
          <a:off x="4552950" y="8239125"/>
          <a:ext cx="2181225" cy="1247775"/>
        </a:xfrm>
        <a:prstGeom prst="wedgeRectCallout">
          <a:avLst>
            <a:gd name="adj1" fmla="val -84060"/>
            <a:gd name="adj2" fmla="val 396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l'aide de la caf est supérieur au montant en bleu,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restera alors,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 minimum de 15 % réellement sur le salaire versé à la charge de l'employeur.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l'employeur ne peut faire un bénéfice sur l'aide de la caf.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117" zoomScaleNormal="117" zoomScalePageLayoutView="0" workbookViewId="0" topLeftCell="A25">
      <selection activeCell="E31" sqref="E31"/>
    </sheetView>
  </sheetViews>
  <sheetFormatPr defaultColWidth="11.421875" defaultRowHeight="12.75"/>
  <cols>
    <col min="1" max="1" width="20.00390625" style="0" customWidth="1"/>
    <col min="3" max="3" width="14.28125" style="0" customWidth="1"/>
    <col min="4" max="4" width="10.28125" style="0" customWidth="1"/>
    <col min="5" max="6" width="9.57421875" style="0" customWidth="1"/>
    <col min="7" max="7" width="12.140625" style="0" customWidth="1"/>
    <col min="8" max="8" width="15.00390625" style="0" customWidth="1"/>
  </cols>
  <sheetData>
    <row r="1" spans="1:8" ht="13.5" customHeight="1">
      <c r="A1" s="83" t="s">
        <v>0</v>
      </c>
      <c r="B1" s="83"/>
      <c r="C1" s="83"/>
      <c r="D1" s="83"/>
      <c r="E1" s="83"/>
      <c r="F1" s="83"/>
      <c r="G1" s="83"/>
      <c r="H1" s="83"/>
    </row>
    <row r="2" spans="1:8" ht="12.75">
      <c r="A2" s="84" t="s">
        <v>37</v>
      </c>
      <c r="B2" s="85"/>
      <c r="C2" s="85"/>
      <c r="D2" s="85"/>
      <c r="E2" s="85"/>
      <c r="F2" s="85"/>
      <c r="G2" s="85"/>
      <c r="H2" s="85"/>
    </row>
    <row r="3" spans="1:8" ht="12.75">
      <c r="A3" s="84" t="s">
        <v>38</v>
      </c>
      <c r="B3" s="85"/>
      <c r="C3" s="85"/>
      <c r="D3" s="85"/>
      <c r="E3" s="85"/>
      <c r="F3" s="85"/>
      <c r="G3" s="85"/>
      <c r="H3" s="85"/>
    </row>
    <row r="4" ht="5.25" customHeight="1" thickBot="1"/>
    <row r="5" spans="2:5" ht="51.75" customHeight="1" thickBot="1">
      <c r="B5" s="2" t="s">
        <v>1</v>
      </c>
      <c r="C5" s="3" t="s">
        <v>2</v>
      </c>
      <c r="D5" s="3" t="s">
        <v>3</v>
      </c>
      <c r="E5" s="4" t="s">
        <v>4</v>
      </c>
    </row>
    <row r="6" spans="1:5" s="5" customFormat="1" ht="27" thickBot="1">
      <c r="A6" s="1" t="s">
        <v>30</v>
      </c>
      <c r="B6" s="6">
        <v>52</v>
      </c>
      <c r="C6" s="26"/>
      <c r="D6" s="26"/>
      <c r="E6" s="51">
        <f>SUM(B6-C6-D6)</f>
        <v>52</v>
      </c>
    </row>
    <row r="7" ht="6.75" customHeight="1"/>
    <row r="8" ht="12.75">
      <c r="A8" t="s">
        <v>5</v>
      </c>
    </row>
    <row r="9" ht="6" customHeight="1" thickBot="1"/>
    <row r="10" spans="1:9" ht="29.25" customHeight="1" thickBot="1">
      <c r="A10" s="86" t="s">
        <v>36</v>
      </c>
      <c r="B10" s="87"/>
      <c r="C10" s="55">
        <v>0.7812</v>
      </c>
      <c r="D10" s="90" t="s">
        <v>35</v>
      </c>
      <c r="E10" s="91"/>
      <c r="F10" s="91"/>
      <c r="G10" s="91"/>
      <c r="H10" s="54">
        <v>0.8943</v>
      </c>
      <c r="I10" s="34"/>
    </row>
    <row r="11" ht="6.75" customHeight="1" thickBot="1">
      <c r="H11" s="34"/>
    </row>
    <row r="12" spans="1:6" ht="24.75" customHeight="1">
      <c r="A12" s="69" t="s">
        <v>6</v>
      </c>
      <c r="B12" s="70"/>
      <c r="C12" s="7" t="s">
        <v>7</v>
      </c>
      <c r="D12" s="8" t="s">
        <v>8</v>
      </c>
      <c r="F12" s="34"/>
    </row>
    <row r="13" spans="1:4" ht="24.75" customHeight="1">
      <c r="A13" s="88" t="s">
        <v>9</v>
      </c>
      <c r="B13" s="89"/>
      <c r="C13" s="27">
        <v>5.03</v>
      </c>
      <c r="D13" s="48">
        <f>C13*C10</f>
        <v>3.9294360000000004</v>
      </c>
    </row>
    <row r="14" spans="1:4" ht="24.75" customHeight="1">
      <c r="A14" s="71" t="s">
        <v>28</v>
      </c>
      <c r="B14" s="72"/>
      <c r="C14" s="75">
        <v>0.25</v>
      </c>
      <c r="D14" s="76"/>
    </row>
    <row r="15" spans="1:4" ht="24.75" customHeight="1" thickBot="1">
      <c r="A15" s="73" t="s">
        <v>10</v>
      </c>
      <c r="B15" s="74"/>
      <c r="C15" s="49">
        <f>C13+(C13*C14)</f>
        <v>6.2875000000000005</v>
      </c>
      <c r="D15" s="50">
        <f>C15*H10</f>
        <v>5.6229112500000005</v>
      </c>
    </row>
    <row r="16" ht="6" customHeight="1" thickBot="1"/>
    <row r="17" spans="1:8" s="9" customFormat="1" ht="39.75" customHeight="1">
      <c r="A17" s="10" t="s">
        <v>11</v>
      </c>
      <c r="B17" s="11" t="s">
        <v>12</v>
      </c>
      <c r="C17" s="11" t="s">
        <v>31</v>
      </c>
      <c r="D17" s="11" t="s">
        <v>13</v>
      </c>
      <c r="E17" s="11" t="s">
        <v>14</v>
      </c>
      <c r="F17" s="11" t="s">
        <v>15</v>
      </c>
      <c r="G17" s="11" t="s">
        <v>16</v>
      </c>
      <c r="H17" s="12" t="s">
        <v>17</v>
      </c>
    </row>
    <row r="18" spans="1:8" s="9" customFormat="1" ht="26.25" customHeight="1">
      <c r="A18" s="13" t="s">
        <v>18</v>
      </c>
      <c r="B18" s="24">
        <v>28</v>
      </c>
      <c r="C18" s="46">
        <f>E6</f>
        <v>52</v>
      </c>
      <c r="D18" s="22">
        <v>12</v>
      </c>
      <c r="E18" s="40">
        <f>(B18*C18)/D18</f>
        <v>121.33333333333333</v>
      </c>
      <c r="F18" s="41">
        <f>C13</f>
        <v>5.03</v>
      </c>
      <c r="G18" s="41">
        <f>E18*F18</f>
        <v>610.3066666666667</v>
      </c>
      <c r="H18" s="42">
        <f>G18*C10</f>
        <v>476.77156800000006</v>
      </c>
    </row>
    <row r="19" spans="1:8" s="9" customFormat="1" ht="28.5" customHeight="1" thickBot="1">
      <c r="A19" s="14" t="s">
        <v>29</v>
      </c>
      <c r="B19" s="25">
        <v>2</v>
      </c>
      <c r="C19" s="47">
        <f>E6</f>
        <v>52</v>
      </c>
      <c r="D19" s="23">
        <v>12</v>
      </c>
      <c r="E19" s="43">
        <f>(B19*C19)/D19</f>
        <v>8.666666666666666</v>
      </c>
      <c r="F19" s="38">
        <f>C15</f>
        <v>6.2875000000000005</v>
      </c>
      <c r="G19" s="38">
        <f>E19*F19</f>
        <v>54.49166666666667</v>
      </c>
      <c r="H19" s="39">
        <f>G19*H10</f>
        <v>48.7318975</v>
      </c>
    </row>
    <row r="20" spans="5:8" ht="35.25" customHeight="1" thickBot="1">
      <c r="E20" s="77" t="s">
        <v>19</v>
      </c>
      <c r="F20" s="77"/>
      <c r="G20" s="44">
        <f>SUM(G18:G19)</f>
        <v>664.7983333333334</v>
      </c>
      <c r="H20" s="45">
        <f>SUM(H18:H19)</f>
        <v>525.5034655000001</v>
      </c>
    </row>
    <row r="21" ht="6" customHeight="1" thickBot="1"/>
    <row r="22" spans="1:8" s="9" customFormat="1" ht="53.25" customHeight="1">
      <c r="A22" s="15" t="s">
        <v>20</v>
      </c>
      <c r="B22" s="11" t="s">
        <v>21</v>
      </c>
      <c r="C22" s="78" t="s">
        <v>22</v>
      </c>
      <c r="D22" s="79"/>
      <c r="G22" s="63">
        <f>H20*15/100</f>
        <v>78.82551982500001</v>
      </c>
      <c r="H22" s="62"/>
    </row>
    <row r="23" spans="1:4" s="5" customFormat="1" ht="25.5" customHeight="1" thickBot="1">
      <c r="A23" s="52">
        <f>SUM(E18,E19)</f>
        <v>130</v>
      </c>
      <c r="B23" s="53">
        <v>8</v>
      </c>
      <c r="C23" s="80">
        <f>SUM(A23/B23)</f>
        <v>16.25</v>
      </c>
      <c r="D23" s="81"/>
    </row>
    <row r="24" ht="12.75" hidden="1"/>
    <row r="25" ht="6" customHeight="1"/>
    <row r="26" spans="1:5" ht="30.75" customHeight="1">
      <c r="A26" s="68" t="s">
        <v>32</v>
      </c>
      <c r="B26" s="68"/>
      <c r="C26" s="68"/>
      <c r="D26" s="68"/>
      <c r="E26" s="68"/>
    </row>
    <row r="27" ht="6.75" customHeight="1" thickBot="1"/>
    <row r="28" spans="1:8" ht="42" customHeight="1">
      <c r="A28" s="16" t="s">
        <v>27</v>
      </c>
      <c r="B28" s="17" t="s">
        <v>23</v>
      </c>
      <c r="C28" s="17" t="s">
        <v>24</v>
      </c>
      <c r="D28" s="20" t="s">
        <v>25</v>
      </c>
      <c r="E28" s="35"/>
      <c r="F28" s="82" t="s">
        <v>34</v>
      </c>
      <c r="G28" s="82"/>
      <c r="H28" s="82"/>
    </row>
    <row r="29" spans="1:8" ht="22.5" customHeight="1">
      <c r="A29" s="28" t="s">
        <v>40</v>
      </c>
      <c r="B29" s="18">
        <f>H20</f>
        <v>525.5034655000001</v>
      </c>
      <c r="C29" s="30">
        <v>529.28</v>
      </c>
      <c r="D29" s="33">
        <f>IF(C29&lt;H38,B29-C29,IF(C29&gt;H38,B29-H38))</f>
        <v>78.82551982500001</v>
      </c>
      <c r="E29" s="36"/>
      <c r="F29" s="82"/>
      <c r="G29" s="82"/>
      <c r="H29" s="82"/>
    </row>
    <row r="30" spans="1:8" ht="22.5" customHeight="1">
      <c r="A30" s="21" t="s">
        <v>41</v>
      </c>
      <c r="B30" s="18">
        <f>H20</f>
        <v>525.5034655000001</v>
      </c>
      <c r="C30" s="31">
        <v>333.75</v>
      </c>
      <c r="D30" s="33">
        <f>IF(C30&lt;H38,B30-C30,IF(C30&gt;H38,B30-H38))</f>
        <v>191.75346550000006</v>
      </c>
      <c r="E30" s="36"/>
      <c r="F30" s="82"/>
      <c r="G30" s="82"/>
      <c r="H30" s="82"/>
    </row>
    <row r="31" spans="1:8" ht="22.5" customHeight="1" thickBot="1">
      <c r="A31" s="29" t="s">
        <v>42</v>
      </c>
      <c r="B31" s="19">
        <f>H20</f>
        <v>525.5034655000001</v>
      </c>
      <c r="C31" s="32">
        <v>200.22</v>
      </c>
      <c r="D31" s="33">
        <f>IF(C31&lt;H38,B31-C31,IF(C31&gt;H38,B31-H38))</f>
        <v>325.28346550000003</v>
      </c>
      <c r="E31" s="36"/>
      <c r="F31" s="82"/>
      <c r="G31" s="82"/>
      <c r="H31" s="82"/>
    </row>
    <row r="32" ht="9" customHeight="1">
      <c r="E32" s="34"/>
    </row>
    <row r="33" spans="1:5" ht="31.5" customHeight="1">
      <c r="A33" s="68" t="s">
        <v>33</v>
      </c>
      <c r="B33" s="68"/>
      <c r="C33" s="68"/>
      <c r="D33" s="68"/>
      <c r="E33" s="68"/>
    </row>
    <row r="34" ht="6.75" customHeight="1" thickBot="1"/>
    <row r="35" spans="1:8" ht="38.25">
      <c r="A35" s="16" t="s">
        <v>27</v>
      </c>
      <c r="B35" s="17" t="s">
        <v>23</v>
      </c>
      <c r="C35" s="17" t="s">
        <v>24</v>
      </c>
      <c r="D35" s="20" t="s">
        <v>25</v>
      </c>
      <c r="E35" s="35"/>
      <c r="F35" s="37"/>
      <c r="G35" s="37"/>
      <c r="H35" s="37"/>
    </row>
    <row r="36" spans="1:8" ht="22.5" customHeight="1">
      <c r="A36" s="56" t="str">
        <f>A29</f>
        <v>Inférieur à 22 809€</v>
      </c>
      <c r="B36" s="57">
        <f>H20</f>
        <v>525.5034655000001</v>
      </c>
      <c r="C36" s="57">
        <f>C29/2</f>
        <v>264.64</v>
      </c>
      <c r="D36" s="33">
        <f>IF(C36&lt;H38,B36-C36,IF(C36&gt;H38,B36-H38))</f>
        <v>260.8634655000001</v>
      </c>
      <c r="E36" s="36"/>
      <c r="F36" s="37"/>
      <c r="G36" s="37"/>
      <c r="H36" s="37"/>
    </row>
    <row r="37" spans="1:8" ht="22.5" customHeight="1" thickBot="1">
      <c r="A37" s="58" t="str">
        <f>A30</f>
        <v>de 22 809 € à 50 686 €</v>
      </c>
      <c r="B37" s="57">
        <f>H20</f>
        <v>525.5034655000001</v>
      </c>
      <c r="C37" s="59">
        <f>C30/2</f>
        <v>166.875</v>
      </c>
      <c r="D37" s="33">
        <f>IF(C37&lt;H38,B37-C37,IF(C37&gt;H38,B37-H38))</f>
        <v>358.62846550000006</v>
      </c>
      <c r="E37" s="36"/>
      <c r="F37" s="37"/>
      <c r="G37" s="37"/>
      <c r="H37" s="37"/>
    </row>
    <row r="38" spans="1:8" ht="22.5" customHeight="1" thickBot="1">
      <c r="A38" s="60" t="str">
        <f>A31</f>
        <v>supérieur à 50 686 €</v>
      </c>
      <c r="B38" s="61">
        <f>H20</f>
        <v>525.5034655000001</v>
      </c>
      <c r="C38" s="61">
        <f>C31/2</f>
        <v>100.11</v>
      </c>
      <c r="D38" s="33">
        <f>IF(C38&lt;H38,B38-C38,IF(C38&gt;H38,B38-H45))</f>
        <v>425.39346550000005</v>
      </c>
      <c r="E38" s="65" t="s">
        <v>39</v>
      </c>
      <c r="F38" s="66"/>
      <c r="G38" s="66"/>
      <c r="H38" s="64">
        <f>H20-G22</f>
        <v>446.67794567500005</v>
      </c>
    </row>
    <row r="39" spans="1:8" ht="12.75">
      <c r="A39" s="67" t="s">
        <v>26</v>
      </c>
      <c r="B39" s="67"/>
      <c r="C39" s="67"/>
      <c r="D39" s="67"/>
      <c r="E39" s="67"/>
      <c r="F39" s="67"/>
      <c r="G39" s="67"/>
      <c r="H39" s="67"/>
    </row>
  </sheetData>
  <sheetProtection password="EEEE" sheet="1"/>
  <mergeCells count="18">
    <mergeCell ref="C23:D23"/>
    <mergeCell ref="F28:H31"/>
    <mergeCell ref="A1:H1"/>
    <mergeCell ref="A2:H2"/>
    <mergeCell ref="A3:H3"/>
    <mergeCell ref="A10:B10"/>
    <mergeCell ref="A13:B13"/>
    <mergeCell ref="D10:G10"/>
    <mergeCell ref="E38:G38"/>
    <mergeCell ref="A39:H39"/>
    <mergeCell ref="A33:E33"/>
    <mergeCell ref="A12:B12"/>
    <mergeCell ref="A14:B14"/>
    <mergeCell ref="A15:B15"/>
    <mergeCell ref="C14:D14"/>
    <mergeCell ref="E20:F20"/>
    <mergeCell ref="A26:E26"/>
    <mergeCell ref="C22:D22"/>
  </mergeCells>
  <printOptions/>
  <pageMargins left="0.1968503937007874" right="0.1968503937007874" top="0.1968503937007874" bottom="0.1968503937007874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Calcul mensualisation</dc:subject>
  <dc:creator>veronalice</dc:creator>
  <cp:keywords>mensualisation, calcul, salaire</cp:keywords>
  <dc:description>Propriété de veronalice, la copie est donc interdite Merci</dc:description>
  <cp:lastModifiedBy>atelier.hi@outlook.fr</cp:lastModifiedBy>
  <cp:lastPrinted>2023-01-20T18:57:52Z</cp:lastPrinted>
  <dcterms:created xsi:type="dcterms:W3CDTF">2006-06-26T20:01:25Z</dcterms:created>
  <dcterms:modified xsi:type="dcterms:W3CDTF">2024-07-04T13:18:21Z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-1453560812</vt:i4>
  </property>
  <property fmtid="{D5CDD505-2E9C-101B-9397-08002B2CF9AE}" pid="3" name="_EmailSubject">
    <vt:lpwstr>Tableau de calcul</vt:lpwstr>
  </property>
  <property fmtid="{D5CDD505-2E9C-101B-9397-08002B2CF9AE}" pid="4" name="_AuthorEmail">
    <vt:lpwstr>veronalice</vt:lpwstr>
  </property>
  <property fmtid="{D5CDD505-2E9C-101B-9397-08002B2CF9AE}" pid="5" name="_AuthorEmailDisplayName">
    <vt:lpwstr>veronalice</vt:lpwstr>
  </property>
  <property fmtid="{D5CDD505-2E9C-101B-9397-08002B2CF9AE}" pid="6" name="_ReviewingToolsShownOnce">
    <vt:lpwstr/>
  </property>
</Properties>
</file>